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ecolorado-my.sharepoint.com/personal/stine_a_cde_state_co_us/Documents/BEST Collaboration/25-26_BEST_Applications/ReviewMaterials/"/>
    </mc:Choice>
  </mc:AlternateContent>
  <xr:revisionPtr revIDLastSave="109" documentId="8_{13F91085-87BE-4F8E-A8F4-11DCCA14EE8B}" xr6:coauthVersionLast="47" xr6:coauthVersionMax="47" xr10:uidLastSave="{4FE04C6D-D969-446D-9781-C5F6F84DD2BD}"/>
  <bookViews>
    <workbookView minimized="1" xWindow="58665" yWindow="2835" windowWidth="21600" windowHeight="12585" xr2:uid="{00000000-000D-0000-FFFF-FFFF00000000}"/>
  </bookViews>
  <sheets>
    <sheet name="25-26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3" l="1"/>
  <c r="F67" i="3"/>
  <c r="G67" i="3"/>
  <c r="D67" i="3"/>
  <c r="E63" i="3" l="1"/>
  <c r="F63" i="3"/>
  <c r="D63" i="3"/>
  <c r="E57" i="3"/>
  <c r="G57" i="3" s="1"/>
  <c r="F57" i="3"/>
  <c r="E58" i="3"/>
  <c r="G58" i="3" s="1"/>
  <c r="F58" i="3"/>
  <c r="E59" i="3"/>
  <c r="G59" i="3" s="1"/>
  <c r="F59" i="3"/>
  <c r="E60" i="3"/>
  <c r="G60" i="3" s="1"/>
  <c r="F60" i="3"/>
  <c r="D60" i="3"/>
  <c r="D59" i="3"/>
  <c r="D58" i="3"/>
  <c r="D57" i="3"/>
  <c r="G63" i="3" l="1"/>
  <c r="E55" i="3"/>
  <c r="E62" i="3" s="1"/>
  <c r="D55" i="3"/>
  <c r="D62" i="3" s="1"/>
  <c r="F55" i="3" l="1"/>
  <c r="F62" i="3" s="1"/>
  <c r="G62" i="3" s="1"/>
  <c r="G55" i="3" l="1"/>
</calcChain>
</file>

<file path=xl/sharedStrings.xml><?xml version="1.0" encoding="utf-8"?>
<sst xmlns="http://schemas.openxmlformats.org/spreadsheetml/2006/main" count="178" uniqueCount="145">
  <si>
    <t>County</t>
  </si>
  <si>
    <t>Adams</t>
  </si>
  <si>
    <t>Adams County 14</t>
  </si>
  <si>
    <t>Elbert</t>
  </si>
  <si>
    <t>Alamosa</t>
  </si>
  <si>
    <t>Alamosa RE-11J</t>
  </si>
  <si>
    <t>Prowers</t>
  </si>
  <si>
    <t>Boulder</t>
  </si>
  <si>
    <t>Otero</t>
  </si>
  <si>
    <t>Cheraw 31</t>
  </si>
  <si>
    <t>Logan</t>
  </si>
  <si>
    <t>Frenchman RE-3</t>
  </si>
  <si>
    <t>Garfield</t>
  </si>
  <si>
    <t>Garfield Re-2</t>
  </si>
  <si>
    <t>El Paso</t>
  </si>
  <si>
    <t>Harrison 2</t>
  </si>
  <si>
    <t>Phillips</t>
  </si>
  <si>
    <t>Haxtun RE-2J</t>
  </si>
  <si>
    <t>Holyoke Re-1J</t>
  </si>
  <si>
    <t>La Plata</t>
  </si>
  <si>
    <t>Jefferson</t>
  </si>
  <si>
    <t>Kiowa C-2</t>
  </si>
  <si>
    <t>Arapahoe</t>
  </si>
  <si>
    <t>Lotus School for Excellence</t>
  </si>
  <si>
    <t>Mapleton 1</t>
  </si>
  <si>
    <t>PK-12 School Replacement</t>
  </si>
  <si>
    <t>Jackson</t>
  </si>
  <si>
    <t>North Park R-1</t>
  </si>
  <si>
    <t>San Miguel</t>
  </si>
  <si>
    <t>Norwood R-2J</t>
  </si>
  <si>
    <t>Peyton 23 Jt</t>
  </si>
  <si>
    <t>Larimer</t>
  </si>
  <si>
    <t>Las Animas</t>
  </si>
  <si>
    <t>Weld</t>
  </si>
  <si>
    <t>Baca</t>
  </si>
  <si>
    <t>Vilas RE-5</t>
  </si>
  <si>
    <t>Widefield 3</t>
  </si>
  <si>
    <t>Applicant</t>
  </si>
  <si>
    <t>Project Description</t>
  </si>
  <si>
    <t>BEST Request Amount</t>
  </si>
  <si>
    <t>Applicant Matching Contribution</t>
  </si>
  <si>
    <t>Total Request &amp; Matching Contribution</t>
  </si>
  <si>
    <t>Proposed Match</t>
  </si>
  <si>
    <t>MS Replacement</t>
  </si>
  <si>
    <t>ES Replacement</t>
  </si>
  <si>
    <t>Totals</t>
  </si>
  <si>
    <t>Eagle</t>
  </si>
  <si>
    <t>Adams-Arapahoe 28J</t>
  </si>
  <si>
    <t>Aguilar Reorganized 6</t>
  </si>
  <si>
    <t>Axis International Academy</t>
  </si>
  <si>
    <t>Bayfield 10 Jt-R</t>
  </si>
  <si>
    <t>Clear Creek RE-1</t>
  </si>
  <si>
    <t>Colorado Early Colleges Fort Collins</t>
  </si>
  <si>
    <t>Colorado Springs 11</t>
  </si>
  <si>
    <t>Colorado Springs Charter Academy</t>
  </si>
  <si>
    <t>Dolores County RE No.2</t>
  </si>
  <si>
    <t>Eagle County RE 50</t>
  </si>
  <si>
    <t>East Grand 2</t>
  </si>
  <si>
    <t>East Otero R-1</t>
  </si>
  <si>
    <t>Granada RE-1</t>
  </si>
  <si>
    <t>Greeley 6</t>
  </si>
  <si>
    <t>Karval RE-23</t>
  </si>
  <si>
    <t>Liberty Common Charter School</t>
  </si>
  <si>
    <t>Liberty J-4</t>
  </si>
  <si>
    <t>Mesa County Valley 51</t>
  </si>
  <si>
    <t>Monarch Montessori</t>
  </si>
  <si>
    <t>Monte Vista C-8</t>
  </si>
  <si>
    <t>Montrose County RE-1J</t>
  </si>
  <si>
    <t>Monument Charter Academy</t>
  </si>
  <si>
    <t>Mountain Phoenix Community School</t>
  </si>
  <si>
    <t>Mountain Song Community School</t>
  </si>
  <si>
    <t>Rangely RE-4</t>
  </si>
  <si>
    <t>Sanford 6J</t>
  </si>
  <si>
    <t>School District 27J</t>
  </si>
  <si>
    <t>South Routt RE 3</t>
  </si>
  <si>
    <t>St Vrain Valley RE1J</t>
  </si>
  <si>
    <t>Summit RE-1</t>
  </si>
  <si>
    <t>Valley RE-1</t>
  </si>
  <si>
    <t>Weld RE-4</t>
  </si>
  <si>
    <t>West Grand 1-JT</t>
  </si>
  <si>
    <t>Westgate Community School</t>
  </si>
  <si>
    <t>Greeley Alternative Program Roof Replacement</t>
  </si>
  <si>
    <t>HVAC Replacement</t>
  </si>
  <si>
    <t>Multi-Site HVAC and Control Upgrades</t>
  </si>
  <si>
    <t>North Preschool Renovations</t>
  </si>
  <si>
    <t>State Match Under $1 million (14)</t>
  </si>
  <si>
    <t>State Match Between $1 million - $10 million (20)</t>
  </si>
  <si>
    <t>State Match Between $10 million - $25 million (8)</t>
  </si>
  <si>
    <t>State Match Over $25 million (10)</t>
  </si>
  <si>
    <t>Boards of Cooperative Educational Services (0)</t>
  </si>
  <si>
    <t>Colorado School for the Deaf and Blind (0)</t>
  </si>
  <si>
    <t>Charter School Applications (10)</t>
  </si>
  <si>
    <t>School District Applications (43)</t>
  </si>
  <si>
    <t>Clear Creek</t>
  </si>
  <si>
    <t>Dolores</t>
  </si>
  <si>
    <t>Grand</t>
  </si>
  <si>
    <t>Lincoln</t>
  </si>
  <si>
    <t>Yuma</t>
  </si>
  <si>
    <t>Mesa</t>
  </si>
  <si>
    <t>Denver</t>
  </si>
  <si>
    <t>Rio Grande</t>
  </si>
  <si>
    <t>Montrose</t>
  </si>
  <si>
    <t>Rio Blanco</t>
  </si>
  <si>
    <t>Conejos</t>
  </si>
  <si>
    <t>Routt</t>
  </si>
  <si>
    <t>Summit</t>
  </si>
  <si>
    <t>Last Year (FY24-25) - Applications Received (56)</t>
  </si>
  <si>
    <t>53 applications received</t>
  </si>
  <si>
    <t>HS Renovation and Addition</t>
  </si>
  <si>
    <t>K-12 Renovation and Addition</t>
  </si>
  <si>
    <t>DW HVAC Upgrades</t>
  </si>
  <si>
    <t>DW Security Upgrades</t>
  </si>
  <si>
    <t>Sable PK HVAC Replacement and Security Upgrades</t>
  </si>
  <si>
    <t>K-12 Addition/Renovation</t>
  </si>
  <si>
    <t>PK-6 School Replacement</t>
  </si>
  <si>
    <t>MS Renovation and Addition</t>
  </si>
  <si>
    <t>King-Murphy ES Roof Replacement</t>
  </si>
  <si>
    <t>6-12 HVAC and Elevator Replacement</t>
  </si>
  <si>
    <t>Jenkins MS Renovation</t>
  </si>
  <si>
    <t>Palmer HS Renovation</t>
  </si>
  <si>
    <t>K-8 Renovation and Addition</t>
  </si>
  <si>
    <t xml:space="preserve">Dove Creek HS VOAG, HVAC and Vestibule Replacement </t>
  </si>
  <si>
    <t>Eagle Valley HS HVAC Replacement</t>
  </si>
  <si>
    <t>Middle Park HS Roof Replacement</t>
  </si>
  <si>
    <t>Jr./Sr. HS Roof Replacement</t>
  </si>
  <si>
    <t>DW Security Camera Upgrades</t>
  </si>
  <si>
    <t>DW Fire Alarm Upgrades</t>
  </si>
  <si>
    <t>Multi-Site Roof Replacement</t>
  </si>
  <si>
    <t>PK-12 Renovation and Addition</t>
  </si>
  <si>
    <t>K-12 HVAC Upgrades</t>
  </si>
  <si>
    <t>ES Safety and Security Upgrades</t>
  </si>
  <si>
    <t>K-12 Fire Alarm Replacement and Asbestos Abatement</t>
  </si>
  <si>
    <t>K-12 HVAC Replacement</t>
  </si>
  <si>
    <t>Multiple School HVAC Replacement</t>
  </si>
  <si>
    <t>PK-5 Renovations and Security Upgrades</t>
  </si>
  <si>
    <t>Marsh ES Roof Replacement</t>
  </si>
  <si>
    <t>PK-8 Safety and Security Upgrades</t>
  </si>
  <si>
    <t>Supplemental FY24 K-8 Renovation and Addition</t>
  </si>
  <si>
    <t>DW HVAC/Electrical/Roof/Fire Alarm/Security Upgrades</t>
  </si>
  <si>
    <t>Multiple ES Roof Replacement</t>
  </si>
  <si>
    <t>Soroco HS/MS Consolidation/Addition/Renovation</t>
  </si>
  <si>
    <t>DW Safety, Security, and HVAC Upgrades</t>
  </si>
  <si>
    <t>Windsor MS Renovation and Addition</t>
  </si>
  <si>
    <t>HS Renovation</t>
  </si>
  <si>
    <t>Supplemental Grant Requests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</si>
</sst>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0" fillId="3" borderId="1" xfId="1" applyFont="1" applyFill="1" applyBorder="1"/>
    <xf numFmtId="10" fontId="0" fillId="3" borderId="1" xfId="2" applyNumberFormat="1" applyFont="1" applyFill="1" applyBorder="1"/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/>
    <xf numFmtId="10" fontId="0" fillId="0" borderId="0" xfId="0" applyNumberFormat="1"/>
    <xf numFmtId="44" fontId="2" fillId="0" borderId="0" xfId="0" applyNumberFormat="1" applyFont="1" applyAlignment="1">
      <alignment horizontal="right"/>
    </xf>
    <xf numFmtId="10" fontId="2" fillId="0" borderId="0" xfId="2" applyNumberFormat="1" applyFont="1"/>
    <xf numFmtId="9" fontId="2" fillId="0" borderId="0" xfId="2" applyFont="1"/>
    <xf numFmtId="0" fontId="1" fillId="0" borderId="1" xfId="0" applyFont="1" applyBorder="1"/>
    <xf numFmtId="10" fontId="2" fillId="0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66418-7382-4E1F-843E-AB482BF27754}">
  <dimension ref="A1:J70"/>
  <sheetViews>
    <sheetView tabSelected="1" view="pageLayout" topLeftCell="A22" zoomScaleNormal="100" workbookViewId="0">
      <selection activeCell="C51" sqref="C51"/>
    </sheetView>
  </sheetViews>
  <sheetFormatPr defaultRowHeight="14.4" x14ac:dyDescent="0.3"/>
  <cols>
    <col min="1" max="1" width="12.44140625" bestFit="1" customWidth="1"/>
    <col min="2" max="2" width="34.21875" customWidth="1"/>
    <col min="3" max="3" width="49.88671875" customWidth="1"/>
    <col min="4" max="4" width="20.44140625" customWidth="1"/>
    <col min="5" max="5" width="19.6640625" customWidth="1"/>
    <col min="6" max="6" width="17.77734375" customWidth="1"/>
    <col min="7" max="7" width="10.21875" style="12" customWidth="1"/>
    <col min="10" max="10" width="16.44140625" bestFit="1" customWidth="1"/>
  </cols>
  <sheetData>
    <row r="1" spans="1:7" ht="43.05" customHeight="1" x14ac:dyDescent="0.3">
      <c r="A1" s="9" t="s">
        <v>0</v>
      </c>
      <c r="B1" s="9" t="s">
        <v>37</v>
      </c>
      <c r="C1" s="9" t="s">
        <v>38</v>
      </c>
      <c r="D1" s="9" t="s">
        <v>39</v>
      </c>
      <c r="E1" s="9" t="s">
        <v>40</v>
      </c>
      <c r="F1" s="9" t="s">
        <v>41</v>
      </c>
      <c r="G1" s="10" t="s">
        <v>42</v>
      </c>
    </row>
    <row r="2" spans="1:7" x14ac:dyDescent="0.3">
      <c r="A2" s="16" t="s">
        <v>1</v>
      </c>
      <c r="B2" s="16" t="s">
        <v>2</v>
      </c>
      <c r="C2" s="16" t="s">
        <v>43</v>
      </c>
      <c r="D2" s="4">
        <v>27680527.710000001</v>
      </c>
      <c r="E2" s="4">
        <v>64587897.979999997</v>
      </c>
      <c r="F2" s="4">
        <v>92268425.689999998</v>
      </c>
      <c r="G2" s="5">
        <v>0.69999999996748619</v>
      </c>
    </row>
    <row r="3" spans="1:7" x14ac:dyDescent="0.3">
      <c r="A3" s="16" t="s">
        <v>22</v>
      </c>
      <c r="B3" s="16" t="s">
        <v>47</v>
      </c>
      <c r="C3" s="16" t="s">
        <v>112</v>
      </c>
      <c r="D3" s="4">
        <v>2491549.3600000003</v>
      </c>
      <c r="E3" s="4">
        <v>1527078.64</v>
      </c>
      <c r="F3" s="4">
        <v>4018628</v>
      </c>
      <c r="G3" s="5">
        <v>0.37999999999999995</v>
      </c>
    </row>
    <row r="4" spans="1:7" x14ac:dyDescent="0.3">
      <c r="A4" s="16" t="s">
        <v>32</v>
      </c>
      <c r="B4" s="16" t="s">
        <v>48</v>
      </c>
      <c r="C4" s="16" t="s">
        <v>113</v>
      </c>
      <c r="D4" s="4">
        <v>13338005.82</v>
      </c>
      <c r="E4" s="4">
        <v>2635653.84</v>
      </c>
      <c r="F4" s="4">
        <v>15973659.66</v>
      </c>
      <c r="G4" s="5">
        <v>0.16499999975584806</v>
      </c>
    </row>
    <row r="5" spans="1:7" x14ac:dyDescent="0.3">
      <c r="A5" s="16" t="s">
        <v>4</v>
      </c>
      <c r="B5" s="16" t="s">
        <v>5</v>
      </c>
      <c r="C5" s="16" t="s">
        <v>108</v>
      </c>
      <c r="D5" s="4">
        <v>8953756.7100000009</v>
      </c>
      <c r="E5" s="4">
        <v>4612541.34</v>
      </c>
      <c r="F5" s="4">
        <v>13566298.050000001</v>
      </c>
      <c r="G5" s="5">
        <v>0.34000000022113619</v>
      </c>
    </row>
    <row r="6" spans="1:7" x14ac:dyDescent="0.3">
      <c r="A6" s="16" t="s">
        <v>31</v>
      </c>
      <c r="B6" s="16" t="s">
        <v>49</v>
      </c>
      <c r="C6" s="16" t="s">
        <v>114</v>
      </c>
      <c r="D6" s="4">
        <v>17572110.050000001</v>
      </c>
      <c r="E6" s="4">
        <v>5857370.0199999996</v>
      </c>
      <c r="F6" s="4">
        <v>23429480.07</v>
      </c>
      <c r="G6" s="5">
        <v>0.25000000010670315</v>
      </c>
    </row>
    <row r="7" spans="1:7" x14ac:dyDescent="0.3">
      <c r="A7" s="16" t="s">
        <v>19</v>
      </c>
      <c r="B7" s="16" t="s">
        <v>50</v>
      </c>
      <c r="C7" s="16" t="s">
        <v>115</v>
      </c>
      <c r="D7" s="4">
        <v>20870832.759999998</v>
      </c>
      <c r="E7" s="4">
        <v>14805804.43</v>
      </c>
      <c r="F7" s="4">
        <v>35676637.189999998</v>
      </c>
      <c r="G7" s="5">
        <v>0.41499999989208625</v>
      </c>
    </row>
    <row r="8" spans="1:7" x14ac:dyDescent="0.3">
      <c r="A8" s="16" t="s">
        <v>8</v>
      </c>
      <c r="B8" s="16" t="s">
        <v>9</v>
      </c>
      <c r="C8" s="16" t="s">
        <v>113</v>
      </c>
      <c r="D8" s="4">
        <v>35250566.619999997</v>
      </c>
      <c r="E8" s="4">
        <v>1813965</v>
      </c>
      <c r="F8" s="4">
        <v>37064531.619999997</v>
      </c>
      <c r="G8" s="5">
        <v>4.8940723670744722E-2</v>
      </c>
    </row>
    <row r="9" spans="1:7" x14ac:dyDescent="0.3">
      <c r="A9" s="16" t="s">
        <v>93</v>
      </c>
      <c r="B9" s="16" t="s">
        <v>51</v>
      </c>
      <c r="C9" s="16" t="s">
        <v>116</v>
      </c>
      <c r="D9" s="4">
        <v>310401.11</v>
      </c>
      <c r="E9" s="4">
        <v>690892.79</v>
      </c>
      <c r="F9" s="4">
        <v>1001293.9</v>
      </c>
      <c r="G9" s="5">
        <v>0.68999999900129227</v>
      </c>
    </row>
    <row r="10" spans="1:7" x14ac:dyDescent="0.3">
      <c r="A10" s="16" t="s">
        <v>31</v>
      </c>
      <c r="B10" s="16" t="s">
        <v>52</v>
      </c>
      <c r="C10" s="16" t="s">
        <v>117</v>
      </c>
      <c r="D10" s="4">
        <v>995693.33000000007</v>
      </c>
      <c r="E10" s="4">
        <v>233557.7</v>
      </c>
      <c r="F10" s="4">
        <v>1229251.03</v>
      </c>
      <c r="G10" s="5">
        <v>0.19000000349806501</v>
      </c>
    </row>
    <row r="11" spans="1:7" x14ac:dyDescent="0.3">
      <c r="A11" s="16" t="s">
        <v>14</v>
      </c>
      <c r="B11" s="16" t="s">
        <v>53</v>
      </c>
      <c r="C11" s="16" t="s">
        <v>118</v>
      </c>
      <c r="D11" s="4">
        <v>8403126.6499999985</v>
      </c>
      <c r="E11" s="4">
        <v>10694888.460000001</v>
      </c>
      <c r="F11" s="4">
        <v>19098015.109999999</v>
      </c>
      <c r="G11" s="5">
        <v>0.55999999991622174</v>
      </c>
    </row>
    <row r="12" spans="1:7" x14ac:dyDescent="0.3">
      <c r="A12" s="16" t="s">
        <v>14</v>
      </c>
      <c r="B12" s="16" t="s">
        <v>53</v>
      </c>
      <c r="C12" s="16" t="s">
        <v>119</v>
      </c>
      <c r="D12" s="4">
        <v>12715649.1</v>
      </c>
      <c r="E12" s="4">
        <v>16183553.4</v>
      </c>
      <c r="F12" s="4">
        <v>28899202.5</v>
      </c>
      <c r="G12" s="5">
        <v>0.56000000000000005</v>
      </c>
    </row>
    <row r="13" spans="1:7" x14ac:dyDescent="0.3">
      <c r="A13" s="16" t="s">
        <v>14</v>
      </c>
      <c r="B13" s="16" t="s">
        <v>54</v>
      </c>
      <c r="C13" s="16" t="s">
        <v>120</v>
      </c>
      <c r="D13" s="4">
        <v>33909512.609999999</v>
      </c>
      <c r="E13" s="4">
        <v>5066938.67</v>
      </c>
      <c r="F13" s="4">
        <v>38976451.280000001</v>
      </c>
      <c r="G13" s="5">
        <v>0.13000000009236345</v>
      </c>
    </row>
    <row r="14" spans="1:7" x14ac:dyDescent="0.3">
      <c r="A14" s="16" t="s">
        <v>94</v>
      </c>
      <c r="B14" s="16" t="s">
        <v>55</v>
      </c>
      <c r="C14" s="16" t="s">
        <v>121</v>
      </c>
      <c r="D14" s="4">
        <v>3203983.63</v>
      </c>
      <c r="E14" s="4">
        <v>2048448.55</v>
      </c>
      <c r="F14" s="4">
        <v>5252432.18</v>
      </c>
      <c r="G14" s="5">
        <v>0.38999999996192242</v>
      </c>
    </row>
    <row r="15" spans="1:7" x14ac:dyDescent="0.3">
      <c r="A15" s="16" t="s">
        <v>46</v>
      </c>
      <c r="B15" s="16" t="s">
        <v>56</v>
      </c>
      <c r="C15" s="16" t="s">
        <v>122</v>
      </c>
      <c r="D15" s="4">
        <v>77400</v>
      </c>
      <c r="E15" s="4">
        <v>137600</v>
      </c>
      <c r="F15" s="4">
        <v>215000</v>
      </c>
      <c r="G15" s="5">
        <v>0.64</v>
      </c>
    </row>
    <row r="16" spans="1:7" x14ac:dyDescent="0.3">
      <c r="A16" s="16" t="s">
        <v>95</v>
      </c>
      <c r="B16" s="16" t="s">
        <v>57</v>
      </c>
      <c r="C16" s="16" t="s">
        <v>123</v>
      </c>
      <c r="D16" s="4">
        <v>1240985.27</v>
      </c>
      <c r="E16" s="4">
        <v>2895632.31</v>
      </c>
      <c r="F16" s="4">
        <v>4136617.58</v>
      </c>
      <c r="G16" s="5">
        <v>0.70000000096697357</v>
      </c>
    </row>
    <row r="17" spans="1:7" x14ac:dyDescent="0.3">
      <c r="A17" s="16" t="s">
        <v>8</v>
      </c>
      <c r="B17" s="16" t="s">
        <v>58</v>
      </c>
      <c r="C17" s="16" t="s">
        <v>124</v>
      </c>
      <c r="D17" s="4">
        <v>3264324.7199999997</v>
      </c>
      <c r="E17" s="4">
        <v>716559.08</v>
      </c>
      <c r="F17" s="4">
        <v>3980883.8</v>
      </c>
      <c r="G17" s="5">
        <v>0.179999998995198</v>
      </c>
    </row>
    <row r="18" spans="1:7" x14ac:dyDescent="0.3">
      <c r="A18" s="16" t="s">
        <v>10</v>
      </c>
      <c r="B18" s="16" t="s">
        <v>11</v>
      </c>
      <c r="C18" s="16" t="s">
        <v>109</v>
      </c>
      <c r="D18" s="4">
        <v>50204598.149999999</v>
      </c>
      <c r="E18" s="4">
        <v>9571093</v>
      </c>
      <c r="F18" s="4">
        <v>59775691.149999999</v>
      </c>
      <c r="G18" s="5">
        <v>0.16011681029304167</v>
      </c>
    </row>
    <row r="19" spans="1:7" x14ac:dyDescent="0.3">
      <c r="A19" s="16" t="s">
        <v>12</v>
      </c>
      <c r="B19" s="16" t="s">
        <v>13</v>
      </c>
      <c r="C19" s="16" t="s">
        <v>125</v>
      </c>
      <c r="D19" s="4">
        <v>404487.74</v>
      </c>
      <c r="E19" s="4">
        <v>751191.51</v>
      </c>
      <c r="F19" s="4">
        <v>1155679.25</v>
      </c>
      <c r="G19" s="5">
        <v>0.64999999783676998</v>
      </c>
    </row>
    <row r="20" spans="1:7" x14ac:dyDescent="0.3">
      <c r="A20" s="16" t="s">
        <v>6</v>
      </c>
      <c r="B20" s="16" t="s">
        <v>59</v>
      </c>
      <c r="C20" s="16" t="s">
        <v>113</v>
      </c>
      <c r="D20" s="4">
        <v>24227732.759999998</v>
      </c>
      <c r="E20" s="4">
        <v>1199931.48</v>
      </c>
      <c r="F20" s="4">
        <v>25427664.239999998</v>
      </c>
      <c r="G20" s="5">
        <v>4.7190000177538924E-2</v>
      </c>
    </row>
    <row r="21" spans="1:7" x14ac:dyDescent="0.3">
      <c r="A21" s="16" t="s">
        <v>33</v>
      </c>
      <c r="B21" s="16" t="s">
        <v>60</v>
      </c>
      <c r="C21" s="16" t="s">
        <v>126</v>
      </c>
      <c r="D21" s="4">
        <v>2137569.25</v>
      </c>
      <c r="E21" s="4">
        <v>1547894.98</v>
      </c>
      <c r="F21" s="4">
        <v>3685464.23</v>
      </c>
      <c r="G21" s="5">
        <v>0.42000000092254319</v>
      </c>
    </row>
    <row r="22" spans="1:7" x14ac:dyDescent="0.3">
      <c r="A22" s="16" t="s">
        <v>33</v>
      </c>
      <c r="B22" s="16" t="s">
        <v>60</v>
      </c>
      <c r="C22" s="16" t="s">
        <v>81</v>
      </c>
      <c r="D22" s="4">
        <v>333049.13</v>
      </c>
      <c r="E22" s="4">
        <v>241173.51</v>
      </c>
      <c r="F22" s="4">
        <v>574222.64</v>
      </c>
      <c r="G22" s="5">
        <v>0.42000000208978178</v>
      </c>
    </row>
    <row r="23" spans="1:7" x14ac:dyDescent="0.3">
      <c r="A23" s="16" t="s">
        <v>14</v>
      </c>
      <c r="B23" s="16" t="s">
        <v>15</v>
      </c>
      <c r="C23" s="16" t="s">
        <v>127</v>
      </c>
      <c r="D23" s="4">
        <v>1640294.27</v>
      </c>
      <c r="E23" s="4">
        <v>1093529.52</v>
      </c>
      <c r="F23" s="4">
        <v>2733823.79</v>
      </c>
      <c r="G23" s="5">
        <v>0.40000000146315212</v>
      </c>
    </row>
    <row r="24" spans="1:7" x14ac:dyDescent="0.3">
      <c r="A24" s="16" t="s">
        <v>16</v>
      </c>
      <c r="B24" s="16" t="s">
        <v>17</v>
      </c>
      <c r="C24" s="16" t="s">
        <v>128</v>
      </c>
      <c r="D24" s="4">
        <v>25436132.59</v>
      </c>
      <c r="E24" s="4">
        <v>4554563.71</v>
      </c>
      <c r="F24" s="4">
        <v>29990696.300000001</v>
      </c>
      <c r="G24" s="5">
        <v>0.1518658874885809</v>
      </c>
    </row>
    <row r="25" spans="1:7" x14ac:dyDescent="0.3">
      <c r="A25" s="16" t="s">
        <v>16</v>
      </c>
      <c r="B25" s="16" t="s">
        <v>18</v>
      </c>
      <c r="C25" s="16" t="s">
        <v>44</v>
      </c>
      <c r="D25" s="4">
        <v>38687626.82</v>
      </c>
      <c r="E25" s="4">
        <v>14424106</v>
      </c>
      <c r="F25" s="4">
        <v>53111732.82</v>
      </c>
      <c r="G25" s="5">
        <v>0.27158040670381578</v>
      </c>
    </row>
    <row r="26" spans="1:7" x14ac:dyDescent="0.3">
      <c r="A26" s="16" t="s">
        <v>96</v>
      </c>
      <c r="B26" s="16" t="s">
        <v>61</v>
      </c>
      <c r="C26" s="16" t="s">
        <v>129</v>
      </c>
      <c r="D26" s="4">
        <v>2531603.92</v>
      </c>
      <c r="E26" s="4">
        <v>1618566.44</v>
      </c>
      <c r="F26" s="4">
        <v>4150170.36</v>
      </c>
      <c r="G26" s="5">
        <v>0.38999999990361839</v>
      </c>
    </row>
    <row r="27" spans="1:7" x14ac:dyDescent="0.3">
      <c r="A27" s="16" t="s">
        <v>3</v>
      </c>
      <c r="B27" s="16" t="s">
        <v>21</v>
      </c>
      <c r="C27" s="16" t="s">
        <v>25</v>
      </c>
      <c r="D27" s="4">
        <v>56370594.420000002</v>
      </c>
      <c r="E27" s="4">
        <v>14303601.98</v>
      </c>
      <c r="F27" s="4">
        <v>70674196.400000006</v>
      </c>
      <c r="G27" s="5">
        <v>0.20238789697791312</v>
      </c>
    </row>
    <row r="28" spans="1:7" x14ac:dyDescent="0.3">
      <c r="A28" s="16" t="s">
        <v>31</v>
      </c>
      <c r="B28" s="16" t="s">
        <v>62</v>
      </c>
      <c r="C28" s="16" t="s">
        <v>130</v>
      </c>
      <c r="D28" s="4">
        <v>111773.01999999999</v>
      </c>
      <c r="E28" s="4">
        <v>80939.09</v>
      </c>
      <c r="F28" s="4">
        <v>192712.11</v>
      </c>
      <c r="G28" s="5">
        <v>0.42000001971853251</v>
      </c>
    </row>
    <row r="29" spans="1:7" x14ac:dyDescent="0.3">
      <c r="A29" s="16" t="s">
        <v>97</v>
      </c>
      <c r="B29" s="16" t="s">
        <v>63</v>
      </c>
      <c r="C29" s="16" t="s">
        <v>131</v>
      </c>
      <c r="D29" s="4">
        <v>385740.38</v>
      </c>
      <c r="E29" s="4">
        <v>128580.13</v>
      </c>
      <c r="F29" s="4">
        <v>514320.51</v>
      </c>
      <c r="G29" s="5">
        <v>0.25000000486078222</v>
      </c>
    </row>
    <row r="30" spans="1:7" x14ac:dyDescent="0.3">
      <c r="A30" s="16" t="s">
        <v>22</v>
      </c>
      <c r="B30" s="16" t="s">
        <v>23</v>
      </c>
      <c r="C30" s="16" t="s">
        <v>132</v>
      </c>
      <c r="D30" s="4">
        <v>2408778.2300000004</v>
      </c>
      <c r="E30" s="4">
        <v>493364.22</v>
      </c>
      <c r="F30" s="4">
        <v>2902142.45</v>
      </c>
      <c r="G30" s="5">
        <v>0.17000000120600556</v>
      </c>
    </row>
    <row r="31" spans="1:7" x14ac:dyDescent="0.3">
      <c r="A31" s="16" t="s">
        <v>1</v>
      </c>
      <c r="B31" s="16" t="s">
        <v>24</v>
      </c>
      <c r="C31" s="16" t="s">
        <v>133</v>
      </c>
      <c r="D31" s="4">
        <v>7800128.3300000001</v>
      </c>
      <c r="E31" s="4">
        <v>5884307.3399999999</v>
      </c>
      <c r="F31" s="4">
        <v>13684435.67</v>
      </c>
      <c r="G31" s="5">
        <v>0.43000000013884387</v>
      </c>
    </row>
    <row r="32" spans="1:7" x14ac:dyDescent="0.3">
      <c r="A32" s="16" t="s">
        <v>98</v>
      </c>
      <c r="B32" s="16" t="s">
        <v>64</v>
      </c>
      <c r="C32" s="16" t="s">
        <v>111</v>
      </c>
      <c r="D32" s="4">
        <v>1024641.3799999999</v>
      </c>
      <c r="E32" s="4">
        <v>1252339.46</v>
      </c>
      <c r="F32" s="4">
        <v>2276980.84</v>
      </c>
      <c r="G32" s="5">
        <v>0.54999999912164388</v>
      </c>
    </row>
    <row r="33" spans="1:7" x14ac:dyDescent="0.3">
      <c r="A33" s="16" t="s">
        <v>99</v>
      </c>
      <c r="B33" s="16" t="s">
        <v>65</v>
      </c>
      <c r="C33" s="16" t="s">
        <v>134</v>
      </c>
      <c r="D33" s="4">
        <v>1414872.93</v>
      </c>
      <c r="E33" s="4">
        <v>353718.23</v>
      </c>
      <c r="F33" s="4">
        <v>1768591.16</v>
      </c>
      <c r="G33" s="5">
        <v>0.1999999988691564</v>
      </c>
    </row>
    <row r="34" spans="1:7" x14ac:dyDescent="0.3">
      <c r="A34" s="16" t="s">
        <v>100</v>
      </c>
      <c r="B34" s="16" t="s">
        <v>66</v>
      </c>
      <c r="C34" s="16" t="s">
        <v>135</v>
      </c>
      <c r="D34" s="4">
        <v>305763.61</v>
      </c>
      <c r="E34" s="4">
        <v>171992.03</v>
      </c>
      <c r="F34" s="4">
        <v>477755.64</v>
      </c>
      <c r="G34" s="5">
        <v>0.35999999916275188</v>
      </c>
    </row>
    <row r="35" spans="1:7" x14ac:dyDescent="0.3">
      <c r="A35" s="16" t="s">
        <v>101</v>
      </c>
      <c r="B35" s="16" t="s">
        <v>67</v>
      </c>
      <c r="C35" s="16" t="s">
        <v>111</v>
      </c>
      <c r="D35" s="4">
        <v>845503.43</v>
      </c>
      <c r="E35" s="4">
        <v>1033393.09</v>
      </c>
      <c r="F35" s="4">
        <v>1878896.52</v>
      </c>
      <c r="G35" s="5">
        <v>0.55000000212890909</v>
      </c>
    </row>
    <row r="36" spans="1:7" x14ac:dyDescent="0.3">
      <c r="A36" s="16" t="s">
        <v>14</v>
      </c>
      <c r="B36" s="16" t="s">
        <v>68</v>
      </c>
      <c r="C36" s="16" t="s">
        <v>82</v>
      </c>
      <c r="D36" s="4">
        <v>323732.36</v>
      </c>
      <c r="E36" s="4">
        <v>429133.6</v>
      </c>
      <c r="F36" s="4">
        <v>752865.96</v>
      </c>
      <c r="G36" s="5">
        <v>0.57000000371912152</v>
      </c>
    </row>
    <row r="37" spans="1:7" x14ac:dyDescent="0.3">
      <c r="A37" s="16" t="s">
        <v>20</v>
      </c>
      <c r="B37" s="16" t="s">
        <v>69</v>
      </c>
      <c r="C37" s="16" t="s">
        <v>136</v>
      </c>
      <c r="D37" s="4">
        <v>259910</v>
      </c>
      <c r="E37" s="4">
        <v>293090</v>
      </c>
      <c r="F37" s="4">
        <v>553000</v>
      </c>
      <c r="G37" s="5">
        <v>0.53</v>
      </c>
    </row>
    <row r="38" spans="1:7" x14ac:dyDescent="0.3">
      <c r="A38" s="16" t="s">
        <v>14</v>
      </c>
      <c r="B38" s="16" t="s">
        <v>70</v>
      </c>
      <c r="C38" s="16" t="s">
        <v>137</v>
      </c>
      <c r="D38" s="4">
        <v>3648397.82</v>
      </c>
      <c r="E38" s="4">
        <v>249879.58</v>
      </c>
      <c r="F38" s="4">
        <v>3898277.4</v>
      </c>
      <c r="G38" s="5">
        <v>6.4099999656258427E-2</v>
      </c>
    </row>
    <row r="39" spans="1:7" x14ac:dyDescent="0.3">
      <c r="A39" s="16" t="s">
        <v>26</v>
      </c>
      <c r="B39" s="16" t="s">
        <v>27</v>
      </c>
      <c r="C39" s="16" t="s">
        <v>128</v>
      </c>
      <c r="D39" s="4">
        <v>36530585.810000002</v>
      </c>
      <c r="E39" s="4">
        <v>17992676.59</v>
      </c>
      <c r="F39" s="4">
        <v>54523262.399999999</v>
      </c>
      <c r="G39" s="5">
        <v>0.32999999996331841</v>
      </c>
    </row>
    <row r="40" spans="1:7" x14ac:dyDescent="0.3">
      <c r="A40" s="16" t="s">
        <v>28</v>
      </c>
      <c r="B40" s="16" t="s">
        <v>29</v>
      </c>
      <c r="C40" s="16" t="s">
        <v>25</v>
      </c>
      <c r="D40" s="4">
        <v>41062916.159999996</v>
      </c>
      <c r="E40" s="4">
        <v>14424106</v>
      </c>
      <c r="F40" s="4">
        <v>55487022.159999996</v>
      </c>
      <c r="G40" s="5">
        <v>0.25995458827124057</v>
      </c>
    </row>
    <row r="41" spans="1:7" x14ac:dyDescent="0.3">
      <c r="A41" s="16" t="s">
        <v>14</v>
      </c>
      <c r="B41" s="16" t="s">
        <v>30</v>
      </c>
      <c r="C41" s="16" t="s">
        <v>124</v>
      </c>
      <c r="D41" s="4">
        <v>457144.49000000011</v>
      </c>
      <c r="E41" s="4">
        <v>657842.07999999996</v>
      </c>
      <c r="F41" s="4">
        <v>1114986.57</v>
      </c>
      <c r="G41" s="5">
        <v>0.5900000033184255</v>
      </c>
    </row>
    <row r="42" spans="1:7" x14ac:dyDescent="0.3">
      <c r="A42" s="16" t="s">
        <v>102</v>
      </c>
      <c r="B42" s="16" t="s">
        <v>71</v>
      </c>
      <c r="C42" s="16" t="s">
        <v>138</v>
      </c>
      <c r="D42" s="4">
        <v>6895023.6500000004</v>
      </c>
      <c r="E42" s="4">
        <v>9139915.0700000003</v>
      </c>
      <c r="F42" s="4">
        <v>16034938.720000001</v>
      </c>
      <c r="G42" s="5">
        <v>0.56999999997505446</v>
      </c>
    </row>
    <row r="43" spans="1:7" x14ac:dyDescent="0.3">
      <c r="A43" s="16" t="s">
        <v>103</v>
      </c>
      <c r="B43" s="16" t="s">
        <v>72</v>
      </c>
      <c r="C43" s="16" t="s">
        <v>110</v>
      </c>
      <c r="D43" s="4">
        <v>1124028.33</v>
      </c>
      <c r="E43" s="4">
        <v>504998.23</v>
      </c>
      <c r="F43" s="4">
        <v>1629026.56</v>
      </c>
      <c r="G43" s="5">
        <v>0.30999999779009124</v>
      </c>
    </row>
    <row r="44" spans="1:7" x14ac:dyDescent="0.3">
      <c r="A44" s="16" t="s">
        <v>1</v>
      </c>
      <c r="B44" s="16" t="s">
        <v>73</v>
      </c>
      <c r="C44" s="16" t="s">
        <v>139</v>
      </c>
      <c r="D44" s="4">
        <v>845073.78</v>
      </c>
      <c r="E44" s="4">
        <v>1267610.68</v>
      </c>
      <c r="F44" s="4">
        <v>2112684.46</v>
      </c>
      <c r="G44" s="5">
        <v>0.60000000189332581</v>
      </c>
    </row>
    <row r="45" spans="1:7" x14ac:dyDescent="0.3">
      <c r="A45" s="16" t="s">
        <v>104</v>
      </c>
      <c r="B45" s="16" t="s">
        <v>74</v>
      </c>
      <c r="C45" s="16" t="s">
        <v>140</v>
      </c>
      <c r="D45" s="4">
        <v>26653922.560000002</v>
      </c>
      <c r="E45" s="4">
        <v>27231710</v>
      </c>
      <c r="F45" s="4">
        <v>53885632.560000002</v>
      </c>
      <c r="G45" s="5">
        <v>0.5053612383538103</v>
      </c>
    </row>
    <row r="46" spans="1:7" x14ac:dyDescent="0.3">
      <c r="A46" s="16" t="s">
        <v>7</v>
      </c>
      <c r="B46" s="16" t="s">
        <v>75</v>
      </c>
      <c r="C46" s="16" t="s">
        <v>139</v>
      </c>
      <c r="D46" s="4">
        <v>1626837.5300000003</v>
      </c>
      <c r="E46" s="4">
        <v>3457029.75</v>
      </c>
      <c r="F46" s="4">
        <v>5083867.28</v>
      </c>
      <c r="G46" s="5">
        <v>0.67999999992131965</v>
      </c>
    </row>
    <row r="47" spans="1:7" x14ac:dyDescent="0.3">
      <c r="A47" s="16" t="s">
        <v>105</v>
      </c>
      <c r="B47" s="16" t="s">
        <v>76</v>
      </c>
      <c r="C47" s="16" t="s">
        <v>111</v>
      </c>
      <c r="D47" s="4">
        <v>113180.31</v>
      </c>
      <c r="E47" s="4">
        <v>264087.40000000002</v>
      </c>
      <c r="F47" s="4">
        <v>377267.71</v>
      </c>
      <c r="G47" s="5">
        <v>0.70000000795191297</v>
      </c>
    </row>
    <row r="48" spans="1:7" x14ac:dyDescent="0.3">
      <c r="A48" s="16" t="s">
        <v>10</v>
      </c>
      <c r="B48" s="16" t="s">
        <v>77</v>
      </c>
      <c r="C48" s="16" t="s">
        <v>141</v>
      </c>
      <c r="D48" s="4">
        <v>10892080.790000001</v>
      </c>
      <c r="E48" s="4">
        <v>10464940.369999999</v>
      </c>
      <c r="F48" s="4">
        <v>21357021.16</v>
      </c>
      <c r="G48" s="5">
        <v>0.49000000007491679</v>
      </c>
    </row>
    <row r="49" spans="1:10" x14ac:dyDescent="0.3">
      <c r="A49" s="16" t="s">
        <v>34</v>
      </c>
      <c r="B49" s="16" t="s">
        <v>35</v>
      </c>
      <c r="C49" s="16" t="s">
        <v>113</v>
      </c>
      <c r="D49" s="4">
        <v>26131646.829999998</v>
      </c>
      <c r="E49" s="4">
        <v>546910.42000000004</v>
      </c>
      <c r="F49" s="4">
        <v>26678557.25</v>
      </c>
      <c r="G49" s="5">
        <v>2.0499999864123087E-2</v>
      </c>
    </row>
    <row r="50" spans="1:10" x14ac:dyDescent="0.3">
      <c r="A50" s="16" t="s">
        <v>33</v>
      </c>
      <c r="B50" s="16" t="s">
        <v>78</v>
      </c>
      <c r="C50" s="16" t="s">
        <v>142</v>
      </c>
      <c r="D50" s="4">
        <v>10706916.609999999</v>
      </c>
      <c r="E50" s="4">
        <v>15407514.140000001</v>
      </c>
      <c r="F50" s="4">
        <v>26114430.75</v>
      </c>
      <c r="G50" s="5">
        <v>0.58999999990426755</v>
      </c>
    </row>
    <row r="51" spans="1:10" x14ac:dyDescent="0.3">
      <c r="A51" s="16" t="s">
        <v>95</v>
      </c>
      <c r="B51" s="16" t="s">
        <v>79</v>
      </c>
      <c r="C51" s="16" t="s">
        <v>143</v>
      </c>
      <c r="D51" s="4">
        <v>19785439.880000003</v>
      </c>
      <c r="E51" s="4">
        <v>25181468.93</v>
      </c>
      <c r="F51" s="4">
        <v>44966908.810000002</v>
      </c>
      <c r="G51" s="5">
        <v>0.55999999991994109</v>
      </c>
    </row>
    <row r="52" spans="1:10" x14ac:dyDescent="0.3">
      <c r="A52" s="16" t="s">
        <v>1</v>
      </c>
      <c r="B52" s="16" t="s">
        <v>80</v>
      </c>
      <c r="C52" s="16" t="s">
        <v>82</v>
      </c>
      <c r="D52" s="4">
        <v>4419115.74</v>
      </c>
      <c r="E52" s="4">
        <v>2079583.88</v>
      </c>
      <c r="F52" s="4">
        <v>6498699.6200000001</v>
      </c>
      <c r="G52" s="5">
        <v>0.32000000024620306</v>
      </c>
    </row>
    <row r="53" spans="1:10" x14ac:dyDescent="0.3">
      <c r="A53" s="16" t="s">
        <v>14</v>
      </c>
      <c r="B53" s="16" t="s">
        <v>36</v>
      </c>
      <c r="C53" s="16" t="s">
        <v>83</v>
      </c>
      <c r="D53" s="4">
        <v>1391480.17</v>
      </c>
      <c r="E53" s="4">
        <v>2584177.4500000002</v>
      </c>
      <c r="F53" s="4">
        <v>3975657.62</v>
      </c>
      <c r="G53" s="5">
        <v>0.64999999924540786</v>
      </c>
    </row>
    <row r="54" spans="1:10" x14ac:dyDescent="0.3">
      <c r="A54" s="16" t="s">
        <v>14</v>
      </c>
      <c r="B54" s="16" t="s">
        <v>36</v>
      </c>
      <c r="C54" s="16" t="s">
        <v>84</v>
      </c>
      <c r="D54" s="4">
        <v>5734036.8900000006</v>
      </c>
      <c r="E54" s="4">
        <v>10648925.66</v>
      </c>
      <c r="F54" s="4">
        <v>16382962.550000001</v>
      </c>
      <c r="G54" s="5">
        <v>0.65000000015259751</v>
      </c>
    </row>
    <row r="55" spans="1:10" s="1" customFormat="1" x14ac:dyDescent="0.3">
      <c r="B55" s="1" t="s">
        <v>107</v>
      </c>
      <c r="C55" s="8" t="s">
        <v>45</v>
      </c>
      <c r="D55" s="3">
        <f>SUM(D2:D54)</f>
        <v>605150785.51999998</v>
      </c>
      <c r="E55" s="3">
        <f>SUM(E2:E54)</f>
        <v>336038267.75999999</v>
      </c>
      <c r="F55" s="3">
        <f>SUM(F2:F54)</f>
        <v>941189053.27999997</v>
      </c>
      <c r="G55" s="11">
        <f>AVERAGE(G2:G54)</f>
        <v>0.40324523764775028</v>
      </c>
    </row>
    <row r="56" spans="1:10" x14ac:dyDescent="0.3">
      <c r="A56" s="2"/>
    </row>
    <row r="57" spans="1:10" x14ac:dyDescent="0.3">
      <c r="A57" s="2"/>
      <c r="C57" s="8" t="s">
        <v>85</v>
      </c>
      <c r="D57" s="3">
        <f>SUM(D9,D10,D15,D19,D22,D28,D29,D34,D35,D36,D37,D41,D44,D47)</f>
        <v>5768852.6899999995</v>
      </c>
      <c r="E57" s="3">
        <f t="shared" ref="E57:F57" si="0">SUM(E9,E10,E15,E19,E22,E28,E29,E34,E35,E36,E37,E41,E44,E47)</f>
        <v>6381083.6099999994</v>
      </c>
      <c r="F57" s="3">
        <f t="shared" si="0"/>
        <v>12149936.300000001</v>
      </c>
      <c r="G57" s="15">
        <f>E57/F57</f>
        <v>0.5251948201572052</v>
      </c>
    </row>
    <row r="58" spans="1:10" x14ac:dyDescent="0.3">
      <c r="A58" s="2"/>
      <c r="C58" s="8" t="s">
        <v>86</v>
      </c>
      <c r="D58" s="3">
        <f>SUM(D3,D5,D11,D14,D16,D17,D21,D23,D26,D30,D31,D32,D33,D38,D42,D43,D46,D52,D53,D54)</f>
        <v>71354534.780000001</v>
      </c>
      <c r="E58" s="3">
        <f t="shared" ref="E58:F58" si="1">SUM(E3,E5,E11,E14,E16,E17,E21,E23,E26,E30,E31,E32,E33,E38,E42,E43,E46,E52,E53,E54)</f>
        <v>63403378.189999998</v>
      </c>
      <c r="F58" s="3">
        <f t="shared" si="1"/>
        <v>134757912.97</v>
      </c>
      <c r="G58" s="15">
        <f t="shared" ref="G58:G63" si="2">E58/F58</f>
        <v>0.47049836846400961</v>
      </c>
    </row>
    <row r="59" spans="1:10" x14ac:dyDescent="0.3">
      <c r="A59" s="2"/>
      <c r="C59" s="8" t="s">
        <v>87</v>
      </c>
      <c r="D59" s="3">
        <f>SUM(D4,D6,D7,D12,D20,D48,D50,D51)</f>
        <v>130108767.77000001</v>
      </c>
      <c r="E59" s="3">
        <f t="shared" ref="E59:F59" si="3">SUM(E4,E6,E7,E12,E20,E48,E50,E51)</f>
        <v>91736236.609999985</v>
      </c>
      <c r="F59" s="3">
        <f t="shared" si="3"/>
        <v>221845004.38</v>
      </c>
      <c r="G59" s="15">
        <f t="shared" si="2"/>
        <v>0.41351499830424077</v>
      </c>
    </row>
    <row r="60" spans="1:10" x14ac:dyDescent="0.3">
      <c r="A60" s="2"/>
      <c r="C60" s="8" t="s">
        <v>88</v>
      </c>
      <c r="D60" s="3">
        <f>SUM(D2,D8,D13,D18,D24,D25,D39,D40,D45,D49)</f>
        <v>341548035.86000001</v>
      </c>
      <c r="E60" s="3">
        <f t="shared" ref="E60:F60" si="4">SUM(E2,E8,E13,E18,E24,E25,E39,E40,E45,E49)</f>
        <v>160213967.36999997</v>
      </c>
      <c r="F60" s="3">
        <f t="shared" si="4"/>
        <v>501762003.22999996</v>
      </c>
      <c r="G60" s="15">
        <f t="shared" si="2"/>
        <v>0.31930270992751991</v>
      </c>
    </row>
    <row r="61" spans="1:10" x14ac:dyDescent="0.3">
      <c r="C61" s="8"/>
      <c r="D61" s="3"/>
      <c r="E61" s="13"/>
      <c r="F61" s="3"/>
      <c r="G61" s="15"/>
    </row>
    <row r="62" spans="1:10" x14ac:dyDescent="0.3">
      <c r="C62" s="8" t="s">
        <v>92</v>
      </c>
      <c r="D62" s="3">
        <f>D55-D63</f>
        <v>540086889.42999995</v>
      </c>
      <c r="E62" s="3">
        <f t="shared" ref="E62:F62" si="5">E55-E63</f>
        <v>320900692.76999998</v>
      </c>
      <c r="F62" s="3">
        <f t="shared" si="5"/>
        <v>860987582.19999993</v>
      </c>
      <c r="G62" s="15">
        <f t="shared" si="2"/>
        <v>0.37271233569946838</v>
      </c>
      <c r="J62" s="6"/>
    </row>
    <row r="63" spans="1:10" x14ac:dyDescent="0.3">
      <c r="C63" s="8" t="s">
        <v>91</v>
      </c>
      <c r="D63" s="3">
        <f>SUM(D6,D10,D13,D28,D30,D33,D36,D37,D38,D52)</f>
        <v>65063896.090000011</v>
      </c>
      <c r="E63" s="3">
        <f t="shared" ref="E63:F63" si="6">SUM(E6,E10,E13,E28,E30,E33,E36,E37,E38,E52)</f>
        <v>15137574.990000002</v>
      </c>
      <c r="F63" s="3">
        <f t="shared" si="6"/>
        <v>80201471.080000013</v>
      </c>
      <c r="G63" s="15">
        <f t="shared" si="2"/>
        <v>0.18874435576001405</v>
      </c>
    </row>
    <row r="64" spans="1:10" x14ac:dyDescent="0.3">
      <c r="C64" s="8" t="s">
        <v>89</v>
      </c>
      <c r="D64" s="3">
        <v>0</v>
      </c>
      <c r="E64" s="3">
        <v>0</v>
      </c>
      <c r="F64" s="3">
        <v>0</v>
      </c>
      <c r="G64" s="15"/>
      <c r="J64" s="6"/>
    </row>
    <row r="65" spans="3:10" x14ac:dyDescent="0.3">
      <c r="C65" s="8" t="s">
        <v>90</v>
      </c>
      <c r="D65" s="3">
        <v>0</v>
      </c>
      <c r="E65" s="3">
        <v>0</v>
      </c>
      <c r="F65" s="3">
        <v>0</v>
      </c>
      <c r="G65" s="15"/>
    </row>
    <row r="66" spans="3:10" x14ac:dyDescent="0.3">
      <c r="C66" s="8"/>
      <c r="D66" s="3"/>
      <c r="E66" s="3"/>
      <c r="F66" s="3"/>
      <c r="G66" s="15"/>
    </row>
    <row r="67" spans="3:10" x14ac:dyDescent="0.3">
      <c r="C67" s="8" t="s">
        <v>144</v>
      </c>
      <c r="D67" s="3">
        <f>D38</f>
        <v>3648397.82</v>
      </c>
      <c r="E67" s="3">
        <f t="shared" ref="E67:G67" si="7">E38</f>
        <v>249879.58</v>
      </c>
      <c r="F67" s="3">
        <f t="shared" si="7"/>
        <v>3898277.4</v>
      </c>
      <c r="G67" s="17">
        <f t="shared" si="7"/>
        <v>6.4099999656258427E-2</v>
      </c>
    </row>
    <row r="68" spans="3:10" x14ac:dyDescent="0.3">
      <c r="C68" s="1"/>
      <c r="D68" s="3"/>
      <c r="E68" s="3"/>
      <c r="F68" s="3"/>
      <c r="G68" s="11"/>
    </row>
    <row r="69" spans="3:10" x14ac:dyDescent="0.3">
      <c r="C69" s="8" t="s">
        <v>106</v>
      </c>
      <c r="D69" s="3">
        <v>658716933.76999998</v>
      </c>
      <c r="E69" s="3">
        <v>280437818.49000001</v>
      </c>
      <c r="F69" s="3">
        <v>939154752.25999987</v>
      </c>
      <c r="G69" s="14">
        <v>0.36789642868324413</v>
      </c>
      <c r="J69" s="7"/>
    </row>
    <row r="70" spans="3:10" x14ac:dyDescent="0.3">
      <c r="D70" s="7"/>
    </row>
  </sheetData>
  <conditionalFormatting sqref="D2:D54">
    <cfRule type="cellIs" priority="1" operator="between">
      <formula>10000000</formula>
      <formula>25000000</formula>
    </cfRule>
    <cfRule type="cellIs" priority="2" operator="between">
      <formula>1000000</formula>
      <formula>10000000</formula>
    </cfRule>
    <cfRule type="cellIs" dxfId="0" priority="3" operator="lessThan">
      <formula>1000000</formula>
    </cfRule>
  </conditionalFormatting>
  <pageMargins left="0.7" right="0.7" top="0.75" bottom="0.75" header="0.3" footer="0.3"/>
  <pageSetup scale="41" orientation="portrait" r:id="rId1"/>
  <headerFooter>
    <oddHeader xml:space="preserve">&amp;C&amp;"Calibri,Bold"Summary of FY2025-26 BEST Grant Applications Received on February 10, 2025
NOTE: Information below reflects initial application submissions. Subject to change through staff review.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Hoskinson, Jay</dc:creator>
  <cp:keywords/>
  <dc:description/>
  <cp:lastModifiedBy>Donahue, Sean</cp:lastModifiedBy>
  <cp:revision/>
  <dcterms:created xsi:type="dcterms:W3CDTF">2024-02-07T19:14:38Z</dcterms:created>
  <dcterms:modified xsi:type="dcterms:W3CDTF">2025-02-26T15:49:11Z</dcterms:modified>
  <cp:category/>
  <cp:contentStatus/>
</cp:coreProperties>
</file>